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Backend!$L$5:$L$15</definedName>
    <definedName name="CindID">Backend!$M$5:$M$15</definedName>
    <definedName name="Exm">Backend!$O$5:$O$11</definedName>
    <definedName name="ExmCde">Backend!$O$5:$Q$11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Backend!$L$5:$M$15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<sst xmlns="http://schemas.openxmlformats.org/spreadsheetml/2006/main" count="116" uniqueCount="97">
  <si>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</si>
  <si>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</si>
  <si>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</si>
  <si>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</si>
  <si>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</si>
  <si>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</si>
  <si>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</si>
  <si>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</si>
  <si>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</si>
  <si>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</si>
  <si>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</si>
  <si>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</si>
  <si>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</si>
  <si>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</si>
  <si>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</si>
  <si>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</si>
  <si>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</si>
  <si>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</si>
  <si>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</si>
  <si>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</si>
  <si>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</si>
  <si>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</si>
  <si>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</si>
  <si>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</si>
  <si>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</si>
  <si>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</si>
  <si>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</si>
  <si>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</si>
  <si>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</si>
  <si>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</si>
  <si>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</si>
  <si>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</si>
  <si>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</si>
  <si>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</si>
  <si>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</si>
  <si>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</si>
  <si>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</si>
  <si>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</si>
  <si>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</si>
  <si>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</si>
  <si>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</si>
  <si>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</si>
  <si>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</si>
  <si>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</si>
  <si>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</si>
  <si>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</si>
  <si>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</si>
  <si>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</si>
  <si>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</si>
  <si>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</si>
  <si>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</si>
  <si>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</si>
  <si>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</si>
  <si>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</si>
  <si>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</si>
  <si>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</si>
  <si>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</si>
  <si>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</si>
  <si>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XRAY</t>
  </si>
  <si>
    <t>NUC</t>
  </si>
  <si>
    <t>Chest pain, acute, PE suspected, intermed prob, negative D-dimer</t>
  </si>
  <si>
    <t>3101236</t>
  </si>
  <si>
    <t>Chest pain, acute, pulmonary embolism suspected, intermed prob, No D-dimer (pt. not pregnant)</t>
  </si>
  <si>
    <t>60000025</t>
  </si>
  <si>
    <t>3101239</t>
  </si>
  <si>
    <t>3080710</t>
  </si>
  <si>
    <t>Shortness of breath (SOB)/dyspnea, acute, pulmonary embolism suspected, intermed prob, No D-dimer (pt. not pregnant)</t>
  </si>
  <si>
    <t>60000073</t>
  </si>
  <si>
    <t>Shortness of breath (SOB)/dyspnea, acute, pulmonary embolism suspected, high pretest prob</t>
  </si>
  <si>
    <t>60000074</t>
  </si>
  <si>
    <t>Shortness of breath (SOB)/dyspnea acute, pulmonary embolism suspected, intermed prob, negative D-dimer</t>
  </si>
  <si>
    <t>60000075</t>
  </si>
  <si>
    <t xml:space="preserve">Shortness of breath (SOB)/dyspnea, acute, pulmonary embolism suspected, intermed prob, positive D-dimer </t>
  </si>
  <si>
    <t>60000076</t>
  </si>
  <si>
    <t>Shortness of breath (SOB)/dyspnea, acute, pulmonary embolism suspected, low pretest prob</t>
  </si>
  <si>
    <t>60000077</t>
  </si>
  <si>
    <t>CTA for Pulmonary Embolism</t>
  </si>
  <si>
    <t>Suspected PE</t>
  </si>
  <si>
    <t>Chest</t>
  </si>
  <si>
    <t>XRAY, chest</t>
  </si>
  <si>
    <t>114005</t>
  </si>
  <si>
    <t>CT, angiography, chest, pulmonary arteries, w iv contrast</t>
  </si>
  <si>
    <t>5000013</t>
  </si>
  <si>
    <t>CT, angiography, chest, w iv contrast</t>
  </si>
  <si>
    <t>CT, chest, w iv contrast</t>
  </si>
  <si>
    <t>CT, chest, high resolution, wo iv contrast</t>
  </si>
  <si>
    <t>NUC, V/Q, chest, lung, Tc-99m</t>
  </si>
  <si>
    <t>US, duplex doppler, lower extremity, venous</t>
  </si>
  <si>
    <t>US</t>
  </si>
  <si>
    <t>R-SCAN Data: Chest Imaging -  CTA for Pulmonary Embolism</t>
  </si>
  <si>
    <t>This first line is an example of the autofill and dropdown boxes.</t>
  </si>
  <si>
    <t>ACR AC Table</t>
  </si>
  <si>
    <t>PE suspected, pregnant</t>
  </si>
  <si>
    <t>PE suspected, high pretest prob</t>
  </si>
  <si>
    <t>PE suspected, intermed prob, negative D-dimer</t>
  </si>
  <si>
    <t>PE suspected, intermed prob, positive D-dimer</t>
  </si>
  <si>
    <t>PE suspected, low pretest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</si>
</sst>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49" fontId="0" fillId="0" borderId="11" xfId="0" applyNumberFormat="1" applyFont="1" applyBorder="1" applyAlignment="1">
      <alignment horizontal="left"/>
    </xf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0" fontId="4" fillId="4" borderId="6" xfId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69404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18.28515625" customWidth="1"/>
    <col min="6" max="6" width="59.5703125" customWidth="1"/>
    <col min="7" max="7" width="36" customWidth="1"/>
    <col min="8" max="8" width="14.28515625" customWidth="1"/>
    <col min="9" max="9" width="20.28515625" style="37" customWidth="1"/>
    <col min="10" max="10" width="68" customWidth="1"/>
  </cols>
  <sheetData>
    <row r="1" spans="1:41" ht="25.5" customHeight="1" x14ac:dyDescent="0.25">
      <c r="A1" s="49" t="s">
        <v>89</v>
      </c>
      <c r="B1" s="49"/>
      <c r="C1" s="49"/>
      <c r="D1" s="49"/>
      <c r="E1" s="49"/>
      <c r="F1" s="49"/>
      <c r="G1" s="49"/>
      <c r="H1" s="49"/>
      <c r="I1" s="4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3.15" x14ac:dyDescent="0.25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6" x14ac:dyDescent="0.25">
      <c r="E3" s="3" t="s">
        <v>10</v>
      </c>
      <c r="F3" s="50"/>
      <c r="G3" s="50"/>
      <c r="H3" s="50"/>
      <c r="I3" s="5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6" x14ac:dyDescent="0.25">
      <c r="E4" s="3" t="s">
        <v>11</v>
      </c>
      <c r="F4" s="51"/>
      <c r="G4" s="51"/>
      <c r="H4" s="51"/>
      <c r="I4" s="5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6" x14ac:dyDescent="0.25">
      <c r="E5" s="3" t="s">
        <v>57</v>
      </c>
      <c r="F5" s="25"/>
      <c r="G5" s="4"/>
      <c r="H5" s="4"/>
      <c r="I5" s="3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6" x14ac:dyDescent="0.25">
      <c r="E6" s="3" t="s">
        <v>43</v>
      </c>
      <c r="F6" s="26"/>
      <c r="G6" s="4"/>
      <c r="H6" s="4"/>
      <c r="I6" s="3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6" x14ac:dyDescent="0.25">
      <c r="E7" s="3"/>
      <c r="F7" s="4"/>
      <c r="G7" s="4"/>
      <c r="H7" s="4"/>
      <c r="I7" s="3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2" t="s">
        <v>34</v>
      </c>
      <c r="B9" s="47" t="s">
        <v>33</v>
      </c>
      <c r="C9" s="45" t="s">
        <v>31</v>
      </c>
      <c r="D9" s="47" t="s">
        <v>32</v>
      </c>
      <c r="E9" s="45" t="s">
        <v>31</v>
      </c>
      <c r="F9" s="47" t="s">
        <v>37</v>
      </c>
      <c r="G9" s="47" t="s">
        <v>36</v>
      </c>
      <c r="H9" s="44" t="s">
        <v>91</v>
      </c>
      <c r="I9" s="47" t="s">
        <v>16</v>
      </c>
      <c r="J9" s="45" t="s">
        <v>38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3"/>
      <c r="B10" s="48"/>
      <c r="C10" s="46"/>
      <c r="D10" s="48"/>
      <c r="E10" s="46"/>
      <c r="F10" s="48"/>
      <c r="G10" s="48"/>
      <c r="H10" s="43" t="s">
        <v>35</v>
      </c>
      <c r="I10" s="48"/>
      <c r="J10" s="4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>
        <v>51</v>
      </c>
      <c r="B11" s="42" t="s">
        <v>23</v>
      </c>
      <c r="C11" s="5" t="str">
        <f t="shared" ref="C11:C74" si="0">IF(NOT(ISBLANK($A11)),Bdy,"")</f>
        <v>Chest</v>
      </c>
      <c r="D11" s="12" t="s">
        <v>28</v>
      </c>
      <c r="E11" s="5" t="str">
        <f t="shared" ref="E11:E74" si="1">IF(NOT(ISBLANK($A11)),Scnr,"")</f>
        <v>Suspected PE</v>
      </c>
      <c r="F11" s="13" t="s">
        <v>60</v>
      </c>
      <c r="G11" s="13" t="s">
        <v>83</v>
      </c>
      <c r="H11" s="14">
        <v>3</v>
      </c>
      <c r="I11" s="39" t="s">
        <v>18</v>
      </c>
      <c r="J11" s="12" t="s">
        <v>90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13.15" x14ac:dyDescent="0.25">
      <c r="A12" s="12"/>
      <c r="B12" s="42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9" t="str">
        <f t="shared" ref="I12:I25" si="2">IF(OR(ISBLANK($H12),$H12&gt;6),"N/A","--Select--")</f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ht="13.15" x14ac:dyDescent="0.25">
      <c r="A13" s="12"/>
      <c r="B13" s="42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9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ht="13.15" x14ac:dyDescent="0.25">
      <c r="A14" s="12"/>
      <c r="B14" s="42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9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ht="13.15" x14ac:dyDescent="0.25">
      <c r="A15" s="12"/>
      <c r="B15" s="42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9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ht="13.15" x14ac:dyDescent="0.25">
      <c r="A16" s="12"/>
      <c r="B16" s="42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9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ht="13.15" x14ac:dyDescent="0.25">
      <c r="A17" s="12"/>
      <c r="B17" s="42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9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13.15" x14ac:dyDescent="0.25">
      <c r="A18" s="12"/>
      <c r="B18" s="42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9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ht="13.15" x14ac:dyDescent="0.25">
      <c r="A19" s="12"/>
      <c r="B19" s="42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9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ht="13.15" x14ac:dyDescent="0.25">
      <c r="A20" s="12"/>
      <c r="B20" s="42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9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ht="13.15" x14ac:dyDescent="0.25">
      <c r="A21" s="12"/>
      <c r="B21" s="42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9" t="str">
        <f t="shared" ref="I21:I75" si="3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ht="13.15" x14ac:dyDescent="0.25">
      <c r="A22" s="12"/>
      <c r="B22" s="42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9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ht="13.15" x14ac:dyDescent="0.25">
      <c r="A23" s="12"/>
      <c r="B23" s="42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9" t="str">
        <f t="shared" si="3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ht="13.15" x14ac:dyDescent="0.25">
      <c r="A24" s="12"/>
      <c r="B24" s="42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9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ht="13.15" x14ac:dyDescent="0.25">
      <c r="A25" s="12"/>
      <c r="B25" s="42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9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ht="13.15" x14ac:dyDescent="0.25">
      <c r="A26" s="12"/>
      <c r="B26" s="42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9" t="str">
        <f t="shared" si="3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ht="13.15" x14ac:dyDescent="0.25">
      <c r="A27" s="12"/>
      <c r="B27" s="42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9" t="str">
        <f t="shared" si="3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13.15" x14ac:dyDescent="0.25">
      <c r="A28" s="12"/>
      <c r="B28" s="42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9" t="str">
        <f t="shared" si="3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ht="13.15" x14ac:dyDescent="0.25">
      <c r="A29" s="12"/>
      <c r="B29" s="42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9" t="str">
        <f t="shared" si="3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ht="13.15" x14ac:dyDescent="0.25">
      <c r="A30" s="12"/>
      <c r="B30" s="42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9" t="str">
        <f t="shared" si="3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ht="13.15" x14ac:dyDescent="0.25">
      <c r="A31" s="12"/>
      <c r="B31" s="42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9" t="str">
        <f t="shared" si="3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ht="13.15" x14ac:dyDescent="0.25">
      <c r="A32" s="12"/>
      <c r="B32" s="42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9" t="str">
        <f t="shared" si="3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ht="13.15" x14ac:dyDescent="0.25">
      <c r="A33" s="12"/>
      <c r="B33" s="42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9" t="str">
        <f t="shared" si="3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ht="13.15" x14ac:dyDescent="0.25">
      <c r="A34" s="12"/>
      <c r="B34" s="42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9" t="str">
        <f t="shared" si="3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ht="13.15" x14ac:dyDescent="0.25">
      <c r="A35" s="12"/>
      <c r="B35" s="42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9" t="str">
        <f t="shared" si="3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ht="13.15" x14ac:dyDescent="0.25">
      <c r="A36" s="12"/>
      <c r="B36" s="42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9" t="str">
        <f t="shared" si="3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ht="13.15" x14ac:dyDescent="0.25">
      <c r="A37" s="12"/>
      <c r="B37" s="42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9" t="str">
        <f t="shared" si="3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13.15" x14ac:dyDescent="0.25">
      <c r="A38" s="12"/>
      <c r="B38" s="42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9" t="str">
        <f t="shared" si="3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ht="13.15" x14ac:dyDescent="0.25">
      <c r="A39" s="12"/>
      <c r="B39" s="42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9" t="str">
        <f t="shared" si="3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ht="13.15" x14ac:dyDescent="0.25">
      <c r="A40" s="12"/>
      <c r="B40" s="42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9" t="str">
        <f t="shared" si="3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ht="13.15" x14ac:dyDescent="0.25">
      <c r="A41" s="12"/>
      <c r="B41" s="42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9" t="str">
        <f t="shared" si="3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ht="13.15" x14ac:dyDescent="0.25">
      <c r="A42" s="12"/>
      <c r="B42" s="42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9" t="str">
        <f t="shared" si="3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2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9" t="str">
        <f t="shared" si="3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2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9" t="str">
        <f t="shared" si="3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2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9" t="str">
        <f t="shared" si="3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2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9" t="str">
        <f t="shared" si="3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2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9" t="str">
        <f t="shared" si="3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2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9" t="str">
        <f t="shared" si="3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2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9" t="str">
        <f t="shared" si="3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2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9" t="str">
        <f t="shared" si="3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2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9" t="str">
        <f t="shared" si="3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2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9" t="str">
        <f t="shared" si="3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2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9" t="str">
        <f t="shared" si="3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2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9" t="str">
        <f t="shared" si="3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2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9" t="str">
        <f t="shared" si="3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2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9" t="str">
        <f t="shared" si="3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2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9" t="str">
        <f t="shared" si="3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2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9" t="str">
        <f t="shared" si="3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2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9" t="str">
        <f t="shared" si="3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2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9" t="str">
        <f t="shared" si="3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2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9" t="str">
        <f t="shared" si="3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2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9" t="str">
        <f t="shared" si="3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2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9" t="str">
        <f t="shared" si="3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2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9" t="str">
        <f t="shared" si="3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2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9" t="str">
        <f t="shared" si="3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2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9" t="str">
        <f t="shared" si="3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2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9" t="str">
        <f t="shared" si="3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2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9" t="str">
        <f t="shared" si="3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2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9" t="str">
        <f t="shared" si="3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2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9" t="str">
        <f t="shared" si="3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2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9" t="str">
        <f t="shared" si="3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2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9" t="str">
        <f t="shared" si="3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2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9" t="str">
        <f t="shared" si="3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2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9" t="str">
        <f t="shared" si="3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2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39" t="str">
        <f t="shared" si="3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2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39" t="str">
        <f t="shared" ref="I76:I139" si="6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2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39" t="str">
        <f t="shared" si="6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2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39" t="str">
        <f t="shared" si="6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2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39" t="str">
        <f t="shared" si="6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2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39" t="str">
        <f t="shared" si="6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2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39" t="str">
        <f t="shared" si="6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2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39" t="str">
        <f t="shared" si="6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2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39" t="str">
        <f t="shared" si="6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2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39" t="str">
        <f t="shared" si="6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2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39" t="str">
        <f t="shared" si="6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2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39" t="str">
        <f t="shared" si="6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2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39" t="str">
        <f t="shared" si="6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2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39" t="str">
        <f t="shared" si="6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2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39" t="str">
        <f t="shared" si="6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2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39" t="str">
        <f t="shared" si="6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2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39" t="str">
        <f t="shared" si="6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2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39" t="str">
        <f t="shared" si="6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2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39" t="str">
        <f t="shared" si="6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2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39" t="str">
        <f t="shared" si="6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2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39" t="str">
        <f t="shared" si="6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2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39" t="str">
        <f t="shared" si="6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2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39" t="str">
        <f t="shared" si="6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2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39" t="str">
        <f t="shared" si="6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2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39" t="str">
        <f t="shared" si="6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2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39" t="str">
        <f t="shared" si="6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2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39" t="str">
        <f t="shared" si="6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2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39" t="str">
        <f t="shared" si="6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2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39" t="str">
        <f t="shared" si="6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2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39" t="str">
        <f t="shared" si="6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2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39" t="str">
        <f t="shared" si="6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2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39" t="str">
        <f t="shared" si="6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2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39" t="str">
        <f t="shared" si="6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2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39" t="str">
        <f t="shared" si="6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2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39" t="str">
        <f t="shared" si="6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2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39" t="str">
        <f t="shared" si="6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2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39" t="str">
        <f t="shared" si="6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2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39" t="str">
        <f t="shared" si="6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2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39" t="str">
        <f t="shared" si="6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2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39" t="str">
        <f t="shared" si="6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2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39" t="str">
        <f t="shared" si="6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2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39" t="str">
        <f t="shared" si="6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2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39" t="str">
        <f t="shared" si="6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2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39" t="str">
        <f t="shared" si="6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2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39" t="str">
        <f t="shared" si="6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2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39" t="str">
        <f t="shared" si="6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2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39" t="str">
        <f t="shared" si="6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2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39" t="str">
        <f t="shared" si="6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2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39" t="str">
        <f t="shared" si="6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2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39" t="str">
        <f t="shared" si="6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2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39" t="str">
        <f t="shared" si="6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2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39" t="str">
        <f t="shared" si="6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2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39" t="str">
        <f t="shared" si="6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2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39" t="str">
        <f t="shared" si="6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2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39" t="str">
        <f t="shared" si="6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2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39" t="str">
        <f t="shared" si="6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2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39" t="str">
        <f t="shared" si="6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2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39" t="str">
        <f t="shared" si="6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2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39" t="str">
        <f t="shared" si="6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2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39" t="str">
        <f t="shared" si="6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2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39" t="str">
        <f t="shared" si="6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2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39" t="str">
        <f t="shared" si="6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2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39" t="str">
        <f t="shared" si="6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2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39" t="str">
        <f t="shared" si="6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2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39" t="str">
        <f t="shared" si="6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2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39" t="str">
        <f t="shared" ref="I140:I203" si="9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2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39" t="str">
        <f t="shared" si="9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2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39" t="str">
        <f t="shared" si="9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2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39" t="str">
        <f t="shared" si="9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2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39" t="str">
        <f t="shared" si="9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2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39" t="str">
        <f t="shared" si="9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2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39" t="str">
        <f t="shared" si="9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2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39" t="str">
        <f t="shared" si="9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2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39" t="str">
        <f t="shared" si="9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2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39" t="str">
        <f t="shared" si="9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2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39" t="str">
        <f t="shared" si="9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2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39" t="str">
        <f t="shared" si="9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2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39" t="str">
        <f t="shared" si="9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2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39" t="str">
        <f t="shared" si="9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2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39" t="str">
        <f t="shared" si="9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2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39" t="str">
        <f t="shared" si="9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2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39" t="str">
        <f t="shared" si="9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2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39" t="str">
        <f t="shared" si="9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2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39" t="str">
        <f t="shared" si="9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2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39" t="str">
        <f t="shared" si="9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2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39" t="str">
        <f t="shared" si="9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2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39" t="str">
        <f t="shared" si="9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2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39" t="str">
        <f t="shared" si="9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2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39" t="str">
        <f t="shared" si="9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2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39" t="str">
        <f t="shared" si="9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2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39" t="str">
        <f t="shared" si="9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2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39" t="str">
        <f t="shared" si="9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2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39" t="str">
        <f t="shared" si="9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2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39" t="str">
        <f t="shared" si="9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2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39" t="str">
        <f t="shared" si="9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2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39" t="str">
        <f t="shared" si="9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2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39" t="str">
        <f t="shared" si="9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2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39" t="str">
        <f t="shared" si="9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2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39" t="str">
        <f t="shared" si="9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2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39" t="str">
        <f t="shared" si="9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2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39" t="str">
        <f t="shared" si="9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2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39" t="str">
        <f t="shared" si="9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2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39" t="str">
        <f t="shared" si="9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2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39" t="str">
        <f t="shared" si="9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2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39" t="str">
        <f t="shared" si="9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2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39" t="str">
        <f t="shared" si="9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2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39" t="str">
        <f t="shared" si="9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2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39" t="str">
        <f t="shared" si="9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2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39" t="str">
        <f t="shared" si="9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2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39" t="str">
        <f t="shared" si="9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2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39" t="str">
        <f t="shared" si="9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2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39" t="str">
        <f t="shared" si="9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2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39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2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39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2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39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2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39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2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39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2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39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2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39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2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39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2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39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2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39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2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39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2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39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2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39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2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39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2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39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2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39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2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9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2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9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2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9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2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9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2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9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2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9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2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9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2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9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2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9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2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9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2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9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2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9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2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9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2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9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2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9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2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9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2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9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2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9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2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9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2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9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2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9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2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9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2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9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2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9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2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9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2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9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2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9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2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9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2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9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2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9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2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9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2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9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2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9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2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9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2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9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2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9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2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9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2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9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2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9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2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9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2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9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2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9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2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9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2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9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2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9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2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9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2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9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2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9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2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9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2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9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2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9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2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9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2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9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2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9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2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9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2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9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2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9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2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9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2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9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2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9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2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9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2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9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2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9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2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9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2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9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2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9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2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9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2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9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2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9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2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9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2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9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2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9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2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9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2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9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2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9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2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9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2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9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2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9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2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9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2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9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2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9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2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9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2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9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2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9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2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9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2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9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2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9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2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9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2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9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2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9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2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9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2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9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2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9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2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9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2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9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2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9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2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9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2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9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2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9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2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9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2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9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2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9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2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9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2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9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2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9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2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9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2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9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2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9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2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9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2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9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2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9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2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9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2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9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2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9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2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9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2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9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2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9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2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9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2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9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2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9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2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9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2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9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2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9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2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9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2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9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2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9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2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9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2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9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2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9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2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9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2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9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2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9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2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9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2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9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2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9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2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9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2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9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2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9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2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9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2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9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2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9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2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9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2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9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2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9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2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9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2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9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2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9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2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9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2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9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2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9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2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9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2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9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2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9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2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9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2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9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2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9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2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9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2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9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2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9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2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9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2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9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2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9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2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9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2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9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2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9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2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9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2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9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2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9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2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9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2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9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2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9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2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9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2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9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2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9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2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9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2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9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2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9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2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9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2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9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2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9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2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9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2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9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2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9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2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9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2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9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2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9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2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9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2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9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2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9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2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9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2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9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2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9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2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9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2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9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2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9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2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9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2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9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2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9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2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9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2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9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2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9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2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9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2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9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2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9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2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9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2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9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2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9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2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9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2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9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2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9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2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9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2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9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2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9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2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9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2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9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2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9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2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9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2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9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2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9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2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9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2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9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2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9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2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9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2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9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2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9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2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9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2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9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2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9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2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9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2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9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2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9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2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9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2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9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2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9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2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9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2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9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2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9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2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9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2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9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2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9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2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9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2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9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2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9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2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9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2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9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2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9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2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9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2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9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2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9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2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9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2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9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2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9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2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9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2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9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2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9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2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9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2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9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2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9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2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9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2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9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2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9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2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9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2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9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2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9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2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9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2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9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2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9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2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9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2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9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2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9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2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9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2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9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2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9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2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9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2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9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2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9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2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9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2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9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2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9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2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9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2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9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2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9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2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9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2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9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2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9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2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9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2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9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2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9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2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9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2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9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2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9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2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9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2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9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2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9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2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9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2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9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2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9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2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9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2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9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2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9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5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3">
      <c r="B4" t="s">
        <v>22</v>
      </c>
      <c r="D4" t="s">
        <v>25</v>
      </c>
      <c r="F4" t="s">
        <v>26</v>
      </c>
      <c r="I4" t="s">
        <v>49</v>
      </c>
      <c r="L4" s="6" t="s">
        <v>29</v>
      </c>
      <c r="M4" s="17" t="s">
        <v>39</v>
      </c>
      <c r="N4" s="6"/>
      <c r="O4" s="6" t="s">
        <v>30</v>
      </c>
      <c r="P4" s="17" t="s">
        <v>42</v>
      </c>
      <c r="Q4" s="17" t="s">
        <v>52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78</v>
      </c>
      <c r="F5" t="s">
        <v>27</v>
      </c>
      <c r="G5" t="s">
        <v>44</v>
      </c>
      <c r="I5" t="s">
        <v>77</v>
      </c>
      <c r="L5" s="1" t="s">
        <v>93</v>
      </c>
      <c r="M5" s="40">
        <v>3101237</v>
      </c>
      <c r="N5" s="1"/>
      <c r="O5" s="1" t="s">
        <v>79</v>
      </c>
      <c r="P5" s="19" t="s">
        <v>80</v>
      </c>
      <c r="Q5" s="1" t="s">
        <v>58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45</v>
      </c>
      <c r="L6" s="1" t="s">
        <v>94</v>
      </c>
      <c r="M6" s="40">
        <v>3101238</v>
      </c>
      <c r="N6" s="1"/>
      <c r="O6" s="1" t="s">
        <v>81</v>
      </c>
      <c r="P6" s="19" t="s">
        <v>82</v>
      </c>
      <c r="Q6" s="1" t="s">
        <v>53</v>
      </c>
      <c r="T6" t="s">
        <v>13</v>
      </c>
    </row>
    <row r="7" spans="2:21" ht="42" customHeight="1" x14ac:dyDescent="0.2">
      <c r="L7" s="1" t="s">
        <v>95</v>
      </c>
      <c r="M7" s="18" t="s">
        <v>61</v>
      </c>
      <c r="N7" s="1"/>
      <c r="O7" s="1" t="s">
        <v>83</v>
      </c>
      <c r="P7" s="41">
        <v>114063</v>
      </c>
      <c r="Q7" s="29" t="s">
        <v>53</v>
      </c>
      <c r="T7" t="s">
        <v>14</v>
      </c>
    </row>
    <row r="8" spans="2:21" ht="42" customHeight="1" x14ac:dyDescent="0.25">
      <c r="L8" s="1" t="s">
        <v>62</v>
      </c>
      <c r="M8" s="18" t="s">
        <v>63</v>
      </c>
      <c r="N8" s="1"/>
      <c r="O8" s="1" t="s">
        <v>84</v>
      </c>
      <c r="P8" s="41">
        <v>114049</v>
      </c>
      <c r="Q8" s="29" t="s">
        <v>53</v>
      </c>
      <c r="T8" t="s">
        <v>15</v>
      </c>
    </row>
    <row r="9" spans="2:21" ht="42" customHeight="1" x14ac:dyDescent="0.2">
      <c r="D9" t="s">
        <v>51</v>
      </c>
      <c r="E9" t="s">
        <v>54</v>
      </c>
      <c r="L9" s="1" t="s">
        <v>96</v>
      </c>
      <c r="M9" s="18" t="s">
        <v>64</v>
      </c>
      <c r="N9" s="1"/>
      <c r="O9" s="1" t="s">
        <v>85</v>
      </c>
      <c r="P9" s="41">
        <v>5000016</v>
      </c>
      <c r="Q9" s="29" t="s">
        <v>53</v>
      </c>
      <c r="T9" t="s">
        <v>18</v>
      </c>
    </row>
    <row r="10" spans="2:21" ht="42" customHeight="1" x14ac:dyDescent="0.2">
      <c r="E10" t="s">
        <v>76</v>
      </c>
      <c r="L10" s="1" t="s">
        <v>92</v>
      </c>
      <c r="M10" s="18" t="s">
        <v>65</v>
      </c>
      <c r="N10" s="1"/>
      <c r="O10" s="1" t="s">
        <v>86</v>
      </c>
      <c r="P10" s="41">
        <v>114208</v>
      </c>
      <c r="Q10" s="29" t="s">
        <v>59</v>
      </c>
      <c r="T10" t="s">
        <v>12</v>
      </c>
    </row>
    <row r="11" spans="2:21" ht="42" customHeight="1" x14ac:dyDescent="0.25">
      <c r="L11" s="1" t="s">
        <v>66</v>
      </c>
      <c r="M11" s="18" t="s">
        <v>67</v>
      </c>
      <c r="N11" s="1"/>
      <c r="O11" s="1" t="s">
        <v>87</v>
      </c>
      <c r="P11" s="41">
        <v>5000019</v>
      </c>
      <c r="Q11" s="29" t="s">
        <v>88</v>
      </c>
    </row>
    <row r="12" spans="2:21" ht="42" customHeight="1" x14ac:dyDescent="0.25">
      <c r="L12" s="1" t="s">
        <v>68</v>
      </c>
      <c r="M12" s="18" t="s">
        <v>69</v>
      </c>
      <c r="N12" s="1"/>
      <c r="O12" s="1"/>
      <c r="P12"/>
      <c r="Q12" s="29"/>
    </row>
    <row r="13" spans="2:21" ht="42" customHeight="1" x14ac:dyDescent="0.25">
      <c r="L13" s="1" t="s">
        <v>70</v>
      </c>
      <c r="M13" s="18" t="s">
        <v>71</v>
      </c>
      <c r="N13" s="1"/>
      <c r="O13" s="34"/>
      <c r="P13"/>
      <c r="Q13" s="29"/>
    </row>
    <row r="14" spans="2:21" ht="42" customHeight="1" x14ac:dyDescent="0.25">
      <c r="L14" s="1" t="s">
        <v>72</v>
      </c>
      <c r="M14" s="18" t="s">
        <v>73</v>
      </c>
      <c r="N14" s="1"/>
      <c r="O14" s="35"/>
      <c r="P14"/>
      <c r="Q14" s="29"/>
    </row>
    <row r="15" spans="2:21" ht="13.15" x14ac:dyDescent="0.25">
      <c r="L15" t="s">
        <v>74</v>
      </c>
      <c r="M15" s="19" t="s">
        <v>75</v>
      </c>
    </row>
  </sheetData>
  <sheetProtection algorithmName="SHA-512" hashValue="WqFrjhvwvdD+mdvHsdwLrXBxSf0dx3xCxBndOndhRBfDodUxXzkt7yqOf2wBy9L/5wY+UO2nRutTJQMeT35mDg==" saltValue="wAguJCZ2asqV+LtjZt/o/w==" spinCount="100000" sheet="1" selectLockedCells="1" selectUnlockedCells="1"/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topLeftCell="A9" workbookViewId="0">
      <selection activeCell="E12" sqref="E12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9.6" x14ac:dyDescent="0.25">
      <c r="A8" s="23" t="s">
        <v>50</v>
      </c>
      <c r="B8" s="22" t="s">
        <v>47</v>
      </c>
      <c r="C8" s="22" t="s">
        <v>54</v>
      </c>
      <c r="D8" s="22" t="s">
        <v>48</v>
      </c>
      <c r="E8" s="9" t="s">
        <v>0</v>
      </c>
      <c r="F8" s="22" t="s">
        <v>56</v>
      </c>
      <c r="G8" s="28" t="s">
        <v>1</v>
      </c>
      <c r="H8" s="28" t="s">
        <v>2</v>
      </c>
      <c r="I8" s="28" t="s">
        <v>3</v>
      </c>
      <c r="J8" s="22" t="s">
        <v>46</v>
      </c>
      <c r="K8" s="28" t="s">
        <v>4</v>
      </c>
      <c r="L8" s="28" t="s">
        <v>5</v>
      </c>
      <c r="M8" s="22" t="s">
        <v>40</v>
      </c>
      <c r="N8" s="28" t="s">
        <v>6</v>
      </c>
      <c r="O8" s="23" t="s">
        <v>41</v>
      </c>
      <c r="P8" s="22" t="s">
        <v>55</v>
      </c>
      <c r="Q8" s="28" t="s">
        <v>7</v>
      </c>
      <c r="R8" s="11" t="s">
        <v>8</v>
      </c>
      <c r="S8" s="11" t="s">
        <v>9</v>
      </c>
    </row>
    <row r="9" spans="1:19" x14ac:dyDescent="0.2">
      <c r="A9" s="54"/>
      <c r="B9" s="54"/>
      <c r="C9" s="54"/>
      <c r="D9" s="54"/>
      <c r="E9" s="52"/>
      <c r="F9" s="54"/>
      <c r="G9" s="47"/>
      <c r="H9" s="45"/>
      <c r="I9" s="47"/>
      <c r="J9" s="54"/>
      <c r="K9" s="45"/>
      <c r="L9" s="47"/>
      <c r="M9" s="54"/>
      <c r="N9" s="47"/>
      <c r="O9" s="54"/>
      <c r="P9" s="54"/>
      <c r="Q9" s="24"/>
      <c r="R9" s="36"/>
      <c r="S9" s="45"/>
    </row>
    <row r="10" spans="1:19" ht="13.5" thickBot="1" x14ac:dyDescent="0.25">
      <c r="A10" s="55"/>
      <c r="B10" s="55"/>
      <c r="C10" s="55"/>
      <c r="D10" s="55"/>
      <c r="E10" s="53"/>
      <c r="F10" s="55"/>
      <c r="G10" s="48"/>
      <c r="H10" s="46"/>
      <c r="I10" s="48"/>
      <c r="J10" s="55"/>
      <c r="K10" s="46"/>
      <c r="L10" s="48"/>
      <c r="M10" s="55"/>
      <c r="N10" s="48"/>
      <c r="O10" s="55"/>
      <c r="P10" s="55"/>
      <c r="Q10" s="27"/>
      <c r="R10" s="16"/>
      <c r="S10" s="46"/>
    </row>
    <row r="11" spans="1:19" ht="13.15" x14ac:dyDescent="0.25">
      <c r="A11" s="30">
        <f>IF(NOT(ISBLANK('Facility Data'!$A11)),'Facility Data'!$F$5,"")</f>
        <v>0</v>
      </c>
      <c r="B11" s="30">
        <f>IF(NOT(ISBLANK('Facility Data'!$A11)),TIDcd,"")</f>
        <v>0</v>
      </c>
      <c r="C11" s="30" t="str">
        <f>IF(NOT(ISBLANK('Facility Data'!$A11)),TpcNm,"")</f>
        <v>CTA for Pulmonary Embolism</v>
      </c>
      <c r="D11" s="30">
        <f>IF(NOT(ISBLANK('Facility Data'!$A11)),'Facility Data'!$F$6,"")</f>
        <v>0</v>
      </c>
      <c r="E11" s="30">
        <f>IF(ISBLANK('Facility Data'!A11),"",IF('Facility Data'!A11&gt;89,89,'Facility Data'!A11))</f>
        <v>51</v>
      </c>
      <c r="F11" s="31">
        <f ca="1">IF(ISNUMBER(E11),EDATE(TODAY(),-(E11*12)),"")</f>
        <v>25225</v>
      </c>
      <c r="G11" s="30" t="str">
        <f>IF(ISTEXT('Facility Data'!B11),'Facility Data'!B11,"")</f>
        <v>Male</v>
      </c>
      <c r="H11" s="30" t="str">
        <f t="shared" ref="H11:H74" si="0">IF(C11="","",Bdy)</f>
        <v>Chest</v>
      </c>
      <c r="I11" s="30" t="str">
        <f>IF(ISTEXT('Facility Data'!D11),'Facility Data'!D11,"")</f>
        <v>Post-Education</v>
      </c>
      <c r="J11" s="30" t="str">
        <f t="shared" ref="J11:J74" si="1">IF(I11="","",VLOOKUP(I11, SelectPhs, 2, FALSE))</f>
        <v>PST</v>
      </c>
      <c r="K11" s="30" t="str">
        <f t="shared" ref="K11:K74" si="2">IF(C11="","",Scnr)</f>
        <v>Suspected PE</v>
      </c>
      <c r="L11" s="30" t="str">
        <f>IF(ISTEXT('Facility Data'!F11),'Facility Data'!F11,"")</f>
        <v>Chest pain, acute, PE suspected, intermed prob, negative D-dimer</v>
      </c>
      <c r="M11" s="32" t="e">
        <f t="shared" ref="M11:M74" si="3">IF(L11="","",VLOOKUP(L11, SelectInd, 2, FALSE))</f>
        <v>#N/A</v>
      </c>
      <c r="N11" s="30" t="str">
        <f>IF(ISBLANK('Facility Data'!G11),"",'Facility Data'!G11)</f>
        <v>CT, angiography, chest, w iv contrast</v>
      </c>
      <c r="O11" s="32">
        <f t="shared" ref="O11:O74" si="4">IF(N11="","",VLOOKUP(N11, ExmCde, 2, FALSE))</f>
        <v>114063</v>
      </c>
      <c r="P11" s="30" t="str">
        <f t="shared" ref="P11:P74" si="5">IF(N11="","",VLOOKUP(N11, ExmCde, 3, FALSE))</f>
        <v>CT</v>
      </c>
      <c r="Q11" s="33">
        <f>IF(ISBLANK('Facility Data'!H11),"",'Facility Data'!H11)</f>
        <v>3</v>
      </c>
      <c r="R11" s="30" t="str">
        <f>IF(ISBLANK('Facility Data'!I11),"",'Facility Data'!I11)</f>
        <v>Unknown</v>
      </c>
      <c r="S11" s="30" t="str">
        <f>IF(ISBLANK('Facility Data'!J11),"",'Facility Data'!J11)</f>
        <v>This first line is an example of the autofill and dropdown boxes.</v>
      </c>
    </row>
    <row r="12" spans="1:19" ht="13.15" x14ac:dyDescent="0.25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ht="13.15" x14ac:dyDescent="0.25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ht="13.15" x14ac:dyDescent="0.25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ht="13.15" x14ac:dyDescent="0.25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ht="13.15" x14ac:dyDescent="0.25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ht="13.15" x14ac:dyDescent="0.25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ht="13.15" x14ac:dyDescent="0.25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ht="13.15" x14ac:dyDescent="0.25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ht="13.15" x14ac:dyDescent="0.25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ht="13.15" x14ac:dyDescent="0.25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ht="13.15" x14ac:dyDescent="0.25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ht="13.15" x14ac:dyDescent="0.25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ht="13.15" x14ac:dyDescent="0.25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ht="13.15" x14ac:dyDescent="0.25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ht="13.15" x14ac:dyDescent="0.25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ht="13.15" x14ac:dyDescent="0.25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ht="13.15" x14ac:dyDescent="0.25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ht="13.15" x14ac:dyDescent="0.25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ht="13.15" x14ac:dyDescent="0.25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ht="13.15" x14ac:dyDescent="0.25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ht="13.15" x14ac:dyDescent="0.25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ht="13.15" x14ac:dyDescent="0.25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ht="13.15" x14ac:dyDescent="0.25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ht="13.15" x14ac:dyDescent="0.25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ht="13.15" x14ac:dyDescent="0.25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ht="13.15" x14ac:dyDescent="0.25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ht="13.15" x14ac:dyDescent="0.25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ht="13.15" x14ac:dyDescent="0.25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ht="13.15" x14ac:dyDescent="0.25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ht="13.15" x14ac:dyDescent="0.25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ht="13.15" x14ac:dyDescent="0.25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ht="13.15" x14ac:dyDescent="0.25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ht="13.15" x14ac:dyDescent="0.25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HX2zW1bWhn9Zr9sl0s6BBMhZY3/52qJgHWPsv2kmPtcRiwQ76XRKfxAq6NHfoSvkdV7LsirkXmnIj5CT6MsZyA==" saltValue="qN/TYnzVzclArMgAZDvERw==" spinCount="100000" sheet="1" objects="1" scenarios="1" selectLockedCells="1" selectUnlockedCells="1"/>
  <mergeCells count="17"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  <mergeCell ref="A9:A10"/>
    <mergeCell ref="B9:B10"/>
    <mergeCell ref="C9:C10"/>
    <mergeCell ref="F9:F10"/>
    <mergeCell ref="D9:D10"/>
    <mergeCell ref="E9:E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2020-01-22T21:12:39Z</dcterms:modified>
</cp:coreProperties>
</file>